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40" windowWidth="14115" windowHeight="5580"/>
  </bookViews>
  <sheets>
    <sheet name="Hoja1" sheetId="1" r:id="rId1"/>
    <sheet name="Hoja2" sheetId="2" r:id="rId2"/>
    <sheet name="Hoja3" sheetId="3" r:id="rId3"/>
    <sheet name="Hoja4" sheetId="4" r:id="rId4"/>
  </sheets>
  <calcPr calcId="145621"/>
</workbook>
</file>

<file path=xl/calcChain.xml><?xml version="1.0" encoding="utf-8"?>
<calcChain xmlns="http://schemas.openxmlformats.org/spreadsheetml/2006/main">
  <c r="C70" i="1" l="1"/>
  <c r="C66" i="1" l="1"/>
  <c r="C65" i="1" s="1"/>
  <c r="C69" i="1"/>
  <c r="C68" i="1" s="1"/>
  <c r="C64" i="1"/>
  <c r="C62" i="1"/>
  <c r="C61" i="1"/>
  <c r="C60" i="1"/>
  <c r="C58" i="1"/>
  <c r="C57" i="1" l="1"/>
  <c r="C56" i="1" s="1"/>
  <c r="C52" i="1"/>
  <c r="C55" i="1"/>
  <c r="C54" i="1"/>
  <c r="C53" i="1"/>
  <c r="C51" i="1"/>
  <c r="C50" i="1"/>
  <c r="C34" i="1"/>
  <c r="C48" i="1"/>
  <c r="C47" i="1"/>
  <c r="C46" i="1" l="1"/>
  <c r="C49" i="1"/>
  <c r="C45" i="1"/>
  <c r="C44" i="1"/>
  <c r="C42" i="1"/>
  <c r="C41" i="1"/>
  <c r="C40" i="1"/>
  <c r="C39" i="1"/>
  <c r="C37" i="1"/>
  <c r="C36" i="1" s="1"/>
  <c r="C35" i="1"/>
  <c r="C33" i="1"/>
  <c r="C32" i="1"/>
  <c r="C28" i="1"/>
  <c r="C27" i="1"/>
  <c r="C25" i="1"/>
  <c r="C24" i="1"/>
  <c r="C23" i="1"/>
  <c r="C22" i="1"/>
  <c r="C20" i="1"/>
  <c r="C19" i="1"/>
  <c r="C17" i="1"/>
  <c r="C16" i="1"/>
  <c r="C14" i="1"/>
  <c r="C13" i="1"/>
  <c r="C12" i="1"/>
  <c r="C9" i="1"/>
  <c r="C7" i="1"/>
  <c r="C5" i="1"/>
  <c r="C4" i="1" s="1"/>
  <c r="C18" i="1" l="1"/>
  <c r="C11" i="1"/>
  <c r="C31" i="1"/>
  <c r="C38" i="1"/>
  <c r="C6" i="1"/>
  <c r="C21" i="1"/>
  <c r="C3" i="1" s="1"/>
  <c r="C30" i="1" l="1"/>
</calcChain>
</file>

<file path=xl/sharedStrings.xml><?xml version="1.0" encoding="utf-8"?>
<sst xmlns="http://schemas.openxmlformats.org/spreadsheetml/2006/main" count="191" uniqueCount="124">
  <si>
    <t>CODIGO</t>
  </si>
  <si>
    <t xml:space="preserve">CLASIFICACION DEL GASTO </t>
  </si>
  <si>
    <t>TOTALES</t>
  </si>
  <si>
    <t>SERVICIOS</t>
  </si>
  <si>
    <t>ALQUILERES</t>
  </si>
  <si>
    <t>1.01.02</t>
  </si>
  <si>
    <t xml:space="preserve">Alquiler de maquinaria, equipo de transporte </t>
  </si>
  <si>
    <t>SERVICIOS COMERCIALES Y FINANCIEROS</t>
  </si>
  <si>
    <t>1.03.01</t>
  </si>
  <si>
    <t>Información</t>
  </si>
  <si>
    <t>1.03.03</t>
  </si>
  <si>
    <t>Impresión, encuadernación y otros</t>
  </si>
  <si>
    <t>1.03.04</t>
  </si>
  <si>
    <t>Transporte de bienes</t>
  </si>
  <si>
    <t>SERVICIOS DE GESTION Y APOYO</t>
  </si>
  <si>
    <t>1.04.02</t>
  </si>
  <si>
    <t>Servicios jurídicos</t>
  </si>
  <si>
    <t>1.04.05</t>
  </si>
  <si>
    <t>Servicios de desarrollo de sistemas informáticos</t>
  </si>
  <si>
    <t>1.04.99</t>
  </si>
  <si>
    <t>Otros servicios de gestión y apoyo</t>
  </si>
  <si>
    <t>CAPACITACION Y PROTOCOLO</t>
  </si>
  <si>
    <t>1.07.01</t>
  </si>
  <si>
    <t>Actividades de capacitación</t>
  </si>
  <si>
    <t>1.07.02</t>
  </si>
  <si>
    <t>Actividades protocolarias y sociales</t>
  </si>
  <si>
    <t>MANTENIMIENTO Y REPARACION</t>
  </si>
  <si>
    <t>1.08.01</t>
  </si>
  <si>
    <t>Mantenimiento de edificios y locales</t>
  </si>
  <si>
    <t>1.08.02</t>
  </si>
  <si>
    <t>Mantenimiento de Vías de Comunicación</t>
  </si>
  <si>
    <t>1.08.05</t>
  </si>
  <si>
    <t>Mantenimiento y reparación de equipo de transporte</t>
  </si>
  <si>
    <t>1.08.06</t>
  </si>
  <si>
    <t>Mantenimiento y reparación equipo comunicación</t>
  </si>
  <si>
    <t>1.08.07</t>
  </si>
  <si>
    <t>Mantenimiento y reparación de equipo y mobiliario de oficina</t>
  </si>
  <si>
    <t>1.08.08</t>
  </si>
  <si>
    <t>Mantenimiento y reparación de equipo de cómputo y sistemas de información</t>
  </si>
  <si>
    <t>1.08.99</t>
  </si>
  <si>
    <t>Mantenimiento y reparación de equipos</t>
  </si>
  <si>
    <t>MATERIALES Y SUMINISTROS</t>
  </si>
  <si>
    <t>PRODUCTOS QUIMICOS Y CONEXOS</t>
  </si>
  <si>
    <t>2.01.01</t>
  </si>
  <si>
    <t>Combustible y lubricantes</t>
  </si>
  <si>
    <t>2.01.04</t>
  </si>
  <si>
    <t>Tintas, pinturas y diluyentes</t>
  </si>
  <si>
    <t>2.01.99</t>
  </si>
  <si>
    <t>Otros productos químicos</t>
  </si>
  <si>
    <t>ALIMENTOS Y PRODUCTOS AGROPECUARIOS</t>
  </si>
  <si>
    <t>2.02.03</t>
  </si>
  <si>
    <t>Alimentos y bebidas</t>
  </si>
  <si>
    <t>MATERIALES DE USO EN LA CONTRUCION Y MANTENIMEINTO</t>
  </si>
  <si>
    <t>2.03.01</t>
  </si>
  <si>
    <t>Materiales y productos metálicos</t>
  </si>
  <si>
    <t>2.03.02</t>
  </si>
  <si>
    <t>Materiales y productos minerales y asfalticos</t>
  </si>
  <si>
    <t>2.03.03</t>
  </si>
  <si>
    <t>Madera y sus derivados</t>
  </si>
  <si>
    <t>2.03.04</t>
  </si>
  <si>
    <t>Materiales y productos eléctricos, telefónicos y de computo</t>
  </si>
  <si>
    <t>2.03.05</t>
  </si>
  <si>
    <t>Materiales y productos de vidrio</t>
  </si>
  <si>
    <t>2.03.06</t>
  </si>
  <si>
    <t>Materiales y productos de plástico</t>
  </si>
  <si>
    <t>2.03.99</t>
  </si>
  <si>
    <t>Otros materiales y productos de uso de la construcción</t>
  </si>
  <si>
    <t>HERRAMIENTAS, REPUESTOS Y ACCESORIOS</t>
  </si>
  <si>
    <t>2.04.01</t>
  </si>
  <si>
    <t>Herramientas e instrumentos</t>
  </si>
  <si>
    <t>2.04.02</t>
  </si>
  <si>
    <t>Repuestos y accesorios</t>
  </si>
  <si>
    <t>UTILES, MATERIALES Y SUMINISTROS DIVERSOS</t>
  </si>
  <si>
    <t>2.99.01</t>
  </si>
  <si>
    <t>Útiles y materiales de oficina y cómputo</t>
  </si>
  <si>
    <t>2.99.03</t>
  </si>
  <si>
    <t>Productos de papel, cartón e impresos</t>
  </si>
  <si>
    <t>2.99.04</t>
  </si>
  <si>
    <t>Textiles y vestuarios</t>
  </si>
  <si>
    <t>2.99.05</t>
  </si>
  <si>
    <t>Utieles y materiales de limpieza</t>
  </si>
  <si>
    <t>2.99.06</t>
  </si>
  <si>
    <t>Útiles y materiales de resguardo y seguridad</t>
  </si>
  <si>
    <t>2.99.99</t>
  </si>
  <si>
    <t>Otros útiles, materiales y suministros</t>
  </si>
  <si>
    <t>BIENES DURADEROS</t>
  </si>
  <si>
    <t>MAQUINARIA, EQUIPO Y MOBILIARIO</t>
  </si>
  <si>
    <t>5.01.01</t>
  </si>
  <si>
    <t>Equipo para la producción</t>
  </si>
  <si>
    <t>5.01.02</t>
  </si>
  <si>
    <t>Equipo de transporte</t>
  </si>
  <si>
    <t>5.01.03</t>
  </si>
  <si>
    <t>Equipo de comunicación</t>
  </si>
  <si>
    <t>5.01.04</t>
  </si>
  <si>
    <t>Equipo y mobiliario de oficina</t>
  </si>
  <si>
    <t>5.01.05</t>
  </si>
  <si>
    <t>Equipo y programas de cómputo</t>
  </si>
  <si>
    <t>5.01.07</t>
  </si>
  <si>
    <t>Equipo y mobiliario educacional, deportivo y recreativo</t>
  </si>
  <si>
    <t>5.01.99</t>
  </si>
  <si>
    <t>Maquinaria y equipo diverso</t>
  </si>
  <si>
    <t>1.03.02</t>
  </si>
  <si>
    <t>Publicidad y propaganda</t>
  </si>
  <si>
    <t>1.04.03</t>
  </si>
  <si>
    <t>1.04.04</t>
  </si>
  <si>
    <t>1.04.06</t>
  </si>
  <si>
    <t>Servicios de ingeniería</t>
  </si>
  <si>
    <t>Servicios en ciencias económicas y sociales</t>
  </si>
  <si>
    <t>Servicios generales</t>
  </si>
  <si>
    <t>1.08.04</t>
  </si>
  <si>
    <t>2.01.02</t>
  </si>
  <si>
    <t>5.02.02</t>
  </si>
  <si>
    <t>5.02.99</t>
  </si>
  <si>
    <t>PERIODO DE EJECUCION</t>
  </si>
  <si>
    <t>Enero a Diciembre del 2018</t>
  </si>
  <si>
    <t>Mantenimiento y reparación de maquinaria y equipo de producción</t>
  </si>
  <si>
    <t>Productos farmacéuticos y medicinales</t>
  </si>
  <si>
    <t>Vías de comunicación terrestre</t>
  </si>
  <si>
    <t xml:space="preserve">Otras  construcciones  y mejoras </t>
  </si>
  <si>
    <t>5.99</t>
  </si>
  <si>
    <t>BIENES DURADEROS Y DIVERSOS</t>
  </si>
  <si>
    <t>5.99.03</t>
  </si>
  <si>
    <t>Bienes intangibles</t>
  </si>
  <si>
    <t xml:space="preserve">Total: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</si>
</sst>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0"/>
      <color rgb="FF000000"/>
      <name val="Arial"/>
      <family val="2"/>
    </font>
    <font>
      <sz val="10"/>
      <name val="Arial Narrow"/>
      <family val="2"/>
    </font>
    <font>
      <b/>
      <sz val="10"/>
      <name val="Arial Narrow"/>
      <family val="2"/>
    </font>
    <font>
      <b/>
      <u/>
      <sz val="10"/>
      <name val="Arial Narrow"/>
      <family val="2"/>
    </font>
    <font>
      <b/>
      <u/>
      <sz val="11"/>
      <color theme="1"/>
      <name val="Calibri"/>
      <family val="2"/>
      <scheme val="minor"/>
    </font>
    <font>
      <sz val="11"/>
      <name val="Arial Narrow"/>
      <family val="2"/>
    </font>
    <font>
      <b/>
      <sz val="14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4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4" fontId="1" fillId="0" borderId="1" xfId="0" applyNumberFormat="1" applyFont="1" applyBorder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justify" vertical="top" wrapText="1"/>
    </xf>
    <xf numFmtId="49" fontId="7" fillId="0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justify" vertical="top" wrapText="1"/>
    </xf>
    <xf numFmtId="0" fontId="9" fillId="0" borderId="1" xfId="0" applyFont="1" applyBorder="1"/>
    <xf numFmtId="0" fontId="10" fillId="0" borderId="1" xfId="0" applyFont="1" applyFill="1" applyBorder="1" applyAlignment="1">
      <alignment horizontal="justify" vertical="top" wrapText="1"/>
    </xf>
    <xf numFmtId="49" fontId="6" fillId="0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4" fontId="1" fillId="2" borderId="1" xfId="0" applyNumberFormat="1" applyFont="1" applyFill="1" applyBorder="1"/>
    <xf numFmtId="0" fontId="11" fillId="0" borderId="5" xfId="0" applyFont="1" applyFill="1" applyBorder="1" applyAlignment="1">
      <alignment horizontal="right" vertical="top" wrapText="1"/>
    </xf>
    <xf numFmtId="43" fontId="1" fillId="0" borderId="1" xfId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0"/>
  <sheetViews>
    <sheetView tabSelected="1" workbookViewId="0">
      <selection activeCell="B2" sqref="B2"/>
    </sheetView>
  </sheetViews>
  <sheetFormatPr baseColWidth="10" defaultRowHeight="15" x14ac:dyDescent="0.25"/>
  <cols>
    <col min="1" max="1" width="14.42578125" customWidth="1"/>
    <col min="2" max="2" width="46.5703125" customWidth="1"/>
    <col min="3" max="3" width="20.7109375" customWidth="1"/>
    <col min="4" max="4" width="26" customWidth="1"/>
  </cols>
  <sheetData>
    <row r="1" spans="1:4" ht="15.75" thickBot="1" x14ac:dyDescent="0.3"/>
    <row r="2" spans="1:4" ht="23.25" x14ac:dyDescent="0.25">
      <c r="A2" s="8" t="s">
        <v>0</v>
      </c>
      <c r="B2" s="9" t="s">
        <v>1</v>
      </c>
      <c r="C2" s="10" t="s">
        <v>2</v>
      </c>
      <c r="D2" s="11" t="s">
        <v>113</v>
      </c>
    </row>
    <row r="3" spans="1:4" x14ac:dyDescent="0.25">
      <c r="A3" s="19">
        <v>1</v>
      </c>
      <c r="B3" s="20" t="s">
        <v>3</v>
      </c>
      <c r="C3" s="21">
        <f>+C4+C6+C11+C18+C21</f>
        <v>250701511.94</v>
      </c>
      <c r="D3" s="12" t="s">
        <v>114</v>
      </c>
    </row>
    <row r="4" spans="1:4" x14ac:dyDescent="0.25">
      <c r="A4" s="2">
        <v>1.01</v>
      </c>
      <c r="B4" s="16" t="s">
        <v>4</v>
      </c>
      <c r="C4" s="7">
        <f>+C5</f>
        <v>45880000</v>
      </c>
      <c r="D4" s="12" t="s">
        <v>114</v>
      </c>
    </row>
    <row r="5" spans="1:4" x14ac:dyDescent="0.25">
      <c r="A5" s="4" t="s">
        <v>5</v>
      </c>
      <c r="B5" s="1" t="s">
        <v>6</v>
      </c>
      <c r="C5" s="3">
        <f>3000000+35280000+5000000+2600000</f>
        <v>45880000</v>
      </c>
      <c r="D5" s="12" t="s">
        <v>114</v>
      </c>
    </row>
    <row r="6" spans="1:4" x14ac:dyDescent="0.25">
      <c r="A6" s="2">
        <v>1.03</v>
      </c>
      <c r="B6" s="16" t="s">
        <v>7</v>
      </c>
      <c r="C6" s="7">
        <f>+C7+C8+C9+C10</f>
        <v>14310000</v>
      </c>
      <c r="D6" s="12" t="s">
        <v>114</v>
      </c>
    </row>
    <row r="7" spans="1:4" x14ac:dyDescent="0.25">
      <c r="A7" s="4" t="s">
        <v>8</v>
      </c>
      <c r="B7" s="5" t="s">
        <v>9</v>
      </c>
      <c r="C7" s="3">
        <f>3200000+400000+1000000+9000000+50000</f>
        <v>13650000</v>
      </c>
      <c r="D7" s="12" t="s">
        <v>114</v>
      </c>
    </row>
    <row r="8" spans="1:4" ht="23.25" customHeight="1" x14ac:dyDescent="0.25">
      <c r="A8" s="4" t="s">
        <v>101</v>
      </c>
      <c r="B8" s="6" t="s">
        <v>102</v>
      </c>
      <c r="C8" s="3">
        <v>500000</v>
      </c>
      <c r="D8" s="12" t="s">
        <v>114</v>
      </c>
    </row>
    <row r="9" spans="1:4" x14ac:dyDescent="0.25">
      <c r="A9" s="4" t="s">
        <v>10</v>
      </c>
      <c r="B9" s="1" t="s">
        <v>11</v>
      </c>
      <c r="C9" s="3">
        <f>55000+25000+40000+30000</f>
        <v>150000</v>
      </c>
      <c r="D9" s="12" t="s">
        <v>114</v>
      </c>
    </row>
    <row r="10" spans="1:4" x14ac:dyDescent="0.25">
      <c r="A10" s="4" t="s">
        <v>12</v>
      </c>
      <c r="B10" s="1" t="s">
        <v>13</v>
      </c>
      <c r="C10" s="3">
        <v>10000</v>
      </c>
      <c r="D10" s="12" t="s">
        <v>114</v>
      </c>
    </row>
    <row r="11" spans="1:4" x14ac:dyDescent="0.25">
      <c r="A11" s="2">
        <v>1.04</v>
      </c>
      <c r="B11" s="16" t="s">
        <v>14</v>
      </c>
      <c r="C11" s="7">
        <f>+C12+C13+C14+C15+C16+C17</f>
        <v>51695000</v>
      </c>
      <c r="D11" s="12" t="s">
        <v>114</v>
      </c>
    </row>
    <row r="12" spans="1:4" x14ac:dyDescent="0.25">
      <c r="A12" s="4" t="s">
        <v>15</v>
      </c>
      <c r="B12" s="1" t="s">
        <v>16</v>
      </c>
      <c r="C12" s="3">
        <f>3000000+4000000+2000000</f>
        <v>9000000</v>
      </c>
      <c r="D12" s="12" t="s">
        <v>114</v>
      </c>
    </row>
    <row r="13" spans="1:4" x14ac:dyDescent="0.25">
      <c r="A13" s="4" t="s">
        <v>103</v>
      </c>
      <c r="B13" s="1" t="s">
        <v>106</v>
      </c>
      <c r="C13" s="3">
        <f>5800000+5000000</f>
        <v>10800000</v>
      </c>
      <c r="D13" s="12" t="s">
        <v>114</v>
      </c>
    </row>
    <row r="14" spans="1:4" x14ac:dyDescent="0.25">
      <c r="A14" s="4" t="s">
        <v>104</v>
      </c>
      <c r="B14" s="1" t="s">
        <v>107</v>
      </c>
      <c r="C14" s="3">
        <f>3000000+3000000</f>
        <v>6000000</v>
      </c>
      <c r="D14" s="12" t="s">
        <v>114</v>
      </c>
    </row>
    <row r="15" spans="1:4" x14ac:dyDescent="0.25">
      <c r="A15" s="4" t="s">
        <v>17</v>
      </c>
      <c r="B15" s="1" t="s">
        <v>18</v>
      </c>
      <c r="C15" s="3">
        <v>6000000</v>
      </c>
      <c r="D15" s="12" t="s">
        <v>114</v>
      </c>
    </row>
    <row r="16" spans="1:4" x14ac:dyDescent="0.25">
      <c r="A16" s="4" t="s">
        <v>105</v>
      </c>
      <c r="B16" s="1" t="s">
        <v>108</v>
      </c>
      <c r="C16" s="3">
        <f>20000+10000</f>
        <v>30000</v>
      </c>
      <c r="D16" s="12" t="s">
        <v>114</v>
      </c>
    </row>
    <row r="17" spans="1:4" x14ac:dyDescent="0.25">
      <c r="A17" s="4" t="s">
        <v>19</v>
      </c>
      <c r="B17" s="1" t="s">
        <v>20</v>
      </c>
      <c r="C17" s="3">
        <f>35000+45000+900000+50000+18480000+100000+200000+55000</f>
        <v>19865000</v>
      </c>
      <c r="D17" s="12" t="s">
        <v>114</v>
      </c>
    </row>
    <row r="18" spans="1:4" x14ac:dyDescent="0.25">
      <c r="A18" s="2">
        <v>1.07</v>
      </c>
      <c r="B18" s="16" t="s">
        <v>21</v>
      </c>
      <c r="C18" s="7">
        <f>+C19+C20</f>
        <v>14007666.1</v>
      </c>
      <c r="D18" s="12" t="s">
        <v>114</v>
      </c>
    </row>
    <row r="19" spans="1:4" x14ac:dyDescent="0.25">
      <c r="A19" s="4" t="s">
        <v>22</v>
      </c>
      <c r="B19" s="1" t="s">
        <v>23</v>
      </c>
      <c r="C19" s="3">
        <f>2025000+500000+300000+200000+800000+500000+1560000</f>
        <v>5885000</v>
      </c>
      <c r="D19" s="12" t="s">
        <v>114</v>
      </c>
    </row>
    <row r="20" spans="1:4" x14ac:dyDescent="0.25">
      <c r="A20" s="4" t="s">
        <v>24</v>
      </c>
      <c r="B20" s="1" t="s">
        <v>25</v>
      </c>
      <c r="C20" s="3">
        <f>500000+4846035.1+2526631+30000+100000+120000</f>
        <v>8122666.0999999996</v>
      </c>
      <c r="D20" s="12" t="s">
        <v>114</v>
      </c>
    </row>
    <row r="21" spans="1:4" x14ac:dyDescent="0.25">
      <c r="A21" s="2">
        <v>1.08</v>
      </c>
      <c r="B21" s="16" t="s">
        <v>26</v>
      </c>
      <c r="C21" s="7">
        <f>+C22+C23+C24+C25+C26+C27+C28+C29</f>
        <v>124808845.84</v>
      </c>
      <c r="D21" s="12" t="s">
        <v>114</v>
      </c>
    </row>
    <row r="22" spans="1:4" x14ac:dyDescent="0.25">
      <c r="A22" s="4" t="s">
        <v>27</v>
      </c>
      <c r="B22" s="1" t="s">
        <v>28</v>
      </c>
      <c r="C22" s="3">
        <f>50000+500000+1660000</f>
        <v>2210000</v>
      </c>
      <c r="D22" s="12" t="s">
        <v>114</v>
      </c>
    </row>
    <row r="23" spans="1:4" x14ac:dyDescent="0.25">
      <c r="A23" s="4" t="s">
        <v>29</v>
      </c>
      <c r="B23" s="1" t="s">
        <v>30</v>
      </c>
      <c r="C23" s="3">
        <f>2000000+111418845.84</f>
        <v>113418845.84</v>
      </c>
      <c r="D23" s="12" t="s">
        <v>114</v>
      </c>
    </row>
    <row r="24" spans="1:4" x14ac:dyDescent="0.25">
      <c r="A24" s="4" t="s">
        <v>109</v>
      </c>
      <c r="B24" s="1" t="s">
        <v>115</v>
      </c>
      <c r="C24" s="3">
        <f>350000+250000</f>
        <v>600000</v>
      </c>
      <c r="D24" s="12" t="s">
        <v>114</v>
      </c>
    </row>
    <row r="25" spans="1:4" x14ac:dyDescent="0.25">
      <c r="A25" s="4" t="s">
        <v>31</v>
      </c>
      <c r="B25" s="1" t="s">
        <v>32</v>
      </c>
      <c r="C25" s="3">
        <f>1000000+2200000+800000+500000+1000000</f>
        <v>5500000</v>
      </c>
      <c r="D25" s="12" t="s">
        <v>114</v>
      </c>
    </row>
    <row r="26" spans="1:4" x14ac:dyDescent="0.25">
      <c r="A26" s="4" t="s">
        <v>33</v>
      </c>
      <c r="B26" s="1" t="s">
        <v>34</v>
      </c>
      <c r="C26" s="3">
        <v>90000</v>
      </c>
      <c r="D26" s="12" t="s">
        <v>114</v>
      </c>
    </row>
    <row r="27" spans="1:4" x14ac:dyDescent="0.25">
      <c r="A27" s="4" t="s">
        <v>35</v>
      </c>
      <c r="B27" s="1" t="s">
        <v>36</v>
      </c>
      <c r="C27" s="3">
        <f>800000+100000+400000+100000</f>
        <v>1400000</v>
      </c>
      <c r="D27" s="12" t="s">
        <v>114</v>
      </c>
    </row>
    <row r="28" spans="1:4" x14ac:dyDescent="0.25">
      <c r="A28" s="4" t="s">
        <v>37</v>
      </c>
      <c r="B28" s="1" t="s">
        <v>38</v>
      </c>
      <c r="C28" s="3">
        <f>1040000+150000+150000</f>
        <v>1340000</v>
      </c>
      <c r="D28" s="12" t="s">
        <v>114</v>
      </c>
    </row>
    <row r="29" spans="1:4" x14ac:dyDescent="0.25">
      <c r="A29" s="4" t="s">
        <v>39</v>
      </c>
      <c r="B29" s="1" t="s">
        <v>40</v>
      </c>
      <c r="C29" s="3">
        <v>250000</v>
      </c>
      <c r="D29" s="12" t="s">
        <v>114</v>
      </c>
    </row>
    <row r="30" spans="1:4" x14ac:dyDescent="0.25">
      <c r="A30" s="19">
        <v>2</v>
      </c>
      <c r="B30" s="20" t="s">
        <v>41</v>
      </c>
      <c r="C30" s="21">
        <f>+C31+C36+C38+C46+C49</f>
        <v>81399562.060000002</v>
      </c>
      <c r="D30" s="12" t="s">
        <v>114</v>
      </c>
    </row>
    <row r="31" spans="1:4" x14ac:dyDescent="0.25">
      <c r="A31" s="2">
        <v>2.0099999999999998</v>
      </c>
      <c r="B31" s="16" t="s">
        <v>42</v>
      </c>
      <c r="C31" s="7">
        <f>+C32+C33+C34+C35</f>
        <v>27318583.059999999</v>
      </c>
      <c r="D31" s="12" t="s">
        <v>114</v>
      </c>
    </row>
    <row r="32" spans="1:4" x14ac:dyDescent="0.25">
      <c r="A32" s="4" t="s">
        <v>43</v>
      </c>
      <c r="B32" s="1" t="s">
        <v>44</v>
      </c>
      <c r="C32" s="3">
        <f>1860000+8000000+200000+1000000+700000+6850433.06+2000000</f>
        <v>20610433.059999999</v>
      </c>
      <c r="D32" s="12" t="s">
        <v>114</v>
      </c>
    </row>
    <row r="33" spans="1:4" x14ac:dyDescent="0.25">
      <c r="A33" s="4" t="s">
        <v>110</v>
      </c>
      <c r="B33" s="13" t="s">
        <v>116</v>
      </c>
      <c r="C33" s="3">
        <f>60000+200000</f>
        <v>260000</v>
      </c>
      <c r="D33" s="12" t="s">
        <v>114</v>
      </c>
    </row>
    <row r="34" spans="1:4" x14ac:dyDescent="0.25">
      <c r="A34" s="4" t="s">
        <v>45</v>
      </c>
      <c r="B34" s="1" t="s">
        <v>46</v>
      </c>
      <c r="C34" s="3">
        <f>2006400+51000+300000+1558550+100000+282200+80000+50000</f>
        <v>4428150</v>
      </c>
      <c r="D34" s="12" t="s">
        <v>114</v>
      </c>
    </row>
    <row r="35" spans="1:4" x14ac:dyDescent="0.25">
      <c r="A35" s="4" t="s">
        <v>47</v>
      </c>
      <c r="B35" s="1" t="s">
        <v>48</v>
      </c>
      <c r="C35" s="3">
        <f>20000+2000000</f>
        <v>2020000</v>
      </c>
      <c r="D35" s="12" t="s">
        <v>114</v>
      </c>
    </row>
    <row r="36" spans="1:4" x14ac:dyDescent="0.25">
      <c r="A36" s="2">
        <v>2.02</v>
      </c>
      <c r="B36" s="16" t="s">
        <v>49</v>
      </c>
      <c r="C36" s="7">
        <f>+C37</f>
        <v>2350000</v>
      </c>
      <c r="D36" s="12" t="s">
        <v>114</v>
      </c>
    </row>
    <row r="37" spans="1:4" x14ac:dyDescent="0.25">
      <c r="A37" s="4" t="s">
        <v>50</v>
      </c>
      <c r="B37" s="1" t="s">
        <v>51</v>
      </c>
      <c r="C37" s="3">
        <f>1000000+1350000</f>
        <v>2350000</v>
      </c>
      <c r="D37" s="12" t="s">
        <v>114</v>
      </c>
    </row>
    <row r="38" spans="1:4" x14ac:dyDescent="0.25">
      <c r="A38" s="2">
        <v>2.0299999999999998</v>
      </c>
      <c r="B38" s="16" t="s">
        <v>52</v>
      </c>
      <c r="C38" s="7">
        <f>+C39+C40+C41+C42+C43+C44+C45</f>
        <v>21505138</v>
      </c>
      <c r="D38" s="12" t="s">
        <v>114</v>
      </c>
    </row>
    <row r="39" spans="1:4" x14ac:dyDescent="0.25">
      <c r="A39" s="4" t="s">
        <v>53</v>
      </c>
      <c r="B39" s="1" t="s">
        <v>54</v>
      </c>
      <c r="C39" s="3">
        <f>50000+300000+20000+700000+2000000</f>
        <v>3070000</v>
      </c>
      <c r="D39" s="12" t="s">
        <v>114</v>
      </c>
    </row>
    <row r="40" spans="1:4" x14ac:dyDescent="0.25">
      <c r="A40" s="4" t="s">
        <v>55</v>
      </c>
      <c r="B40" s="1" t="s">
        <v>56</v>
      </c>
      <c r="C40" s="3">
        <f>1500000+50000+700000+10985138+3000000</f>
        <v>16235138</v>
      </c>
      <c r="D40" s="12" t="s">
        <v>114</v>
      </c>
    </row>
    <row r="41" spans="1:4" x14ac:dyDescent="0.25">
      <c r="A41" s="4" t="s">
        <v>57</v>
      </c>
      <c r="B41" s="1" t="s">
        <v>58</v>
      </c>
      <c r="C41" s="3">
        <f>100000+50000+300000+100000</f>
        <v>550000</v>
      </c>
      <c r="D41" s="12" t="s">
        <v>114</v>
      </c>
    </row>
    <row r="42" spans="1:4" x14ac:dyDescent="0.25">
      <c r="A42" s="4" t="s">
        <v>59</v>
      </c>
      <c r="B42" s="1" t="s">
        <v>60</v>
      </c>
      <c r="C42" s="3">
        <f>730000+50000+25000+300000+30000+60000</f>
        <v>1195000</v>
      </c>
      <c r="D42" s="12" t="s">
        <v>114</v>
      </c>
    </row>
    <row r="43" spans="1:4" x14ac:dyDescent="0.25">
      <c r="A43" s="4" t="s">
        <v>61</v>
      </c>
      <c r="B43" s="1" t="s">
        <v>62</v>
      </c>
      <c r="C43" s="3">
        <v>15000</v>
      </c>
      <c r="D43" s="12" t="s">
        <v>114</v>
      </c>
    </row>
    <row r="44" spans="1:4" x14ac:dyDescent="0.25">
      <c r="A44" s="4" t="s">
        <v>63</v>
      </c>
      <c r="B44" s="1" t="s">
        <v>64</v>
      </c>
      <c r="C44" s="3">
        <f>200000+25000</f>
        <v>225000</v>
      </c>
      <c r="D44" s="12" t="s">
        <v>114</v>
      </c>
    </row>
    <row r="45" spans="1:4" x14ac:dyDescent="0.25">
      <c r="A45" s="4" t="s">
        <v>65</v>
      </c>
      <c r="B45" s="1" t="s">
        <v>66</v>
      </c>
      <c r="C45" s="3">
        <f>5000+50000+100000+10000+50000</f>
        <v>215000</v>
      </c>
      <c r="D45" s="12" t="s">
        <v>114</v>
      </c>
    </row>
    <row r="46" spans="1:4" x14ac:dyDescent="0.25">
      <c r="A46" s="2">
        <v>2.04</v>
      </c>
      <c r="B46" s="16" t="s">
        <v>67</v>
      </c>
      <c r="C46" s="7">
        <f>+C47+C48</f>
        <v>12411700</v>
      </c>
      <c r="D46" s="12" t="s">
        <v>114</v>
      </c>
    </row>
    <row r="47" spans="1:4" x14ac:dyDescent="0.25">
      <c r="A47" s="4" t="s">
        <v>68</v>
      </c>
      <c r="B47" s="1" t="s">
        <v>69</v>
      </c>
      <c r="C47" s="3">
        <f>1500+300000+6000+382000</f>
        <v>689500</v>
      </c>
      <c r="D47" s="12" t="s">
        <v>114</v>
      </c>
    </row>
    <row r="48" spans="1:4" x14ac:dyDescent="0.25">
      <c r="A48" s="4" t="s">
        <v>70</v>
      </c>
      <c r="B48" s="1" t="s">
        <v>71</v>
      </c>
      <c r="C48" s="3">
        <f>1000000+3000000+400000+1000000+800000+5000000+522200</f>
        <v>11722200</v>
      </c>
      <c r="D48" s="12" t="s">
        <v>114</v>
      </c>
    </row>
    <row r="49" spans="1:4" x14ac:dyDescent="0.25">
      <c r="A49" s="2">
        <v>2.99</v>
      </c>
      <c r="B49" s="16" t="s">
        <v>72</v>
      </c>
      <c r="C49" s="7">
        <f>+C50+C51+C52+C53+C54+C55</f>
        <v>17814141</v>
      </c>
      <c r="D49" s="12" t="s">
        <v>114</v>
      </c>
    </row>
    <row r="50" spans="1:4" x14ac:dyDescent="0.25">
      <c r="A50" s="4" t="s">
        <v>73</v>
      </c>
      <c r="B50" s="1" t="s">
        <v>74</v>
      </c>
      <c r="C50" s="3">
        <f>2731150+552300+20000+156050+70000+144500</f>
        <v>3674000</v>
      </c>
      <c r="D50" s="12" t="s">
        <v>114</v>
      </c>
    </row>
    <row r="51" spans="1:4" x14ac:dyDescent="0.25">
      <c r="A51" s="4" t="s">
        <v>75</v>
      </c>
      <c r="B51" s="1" t="s">
        <v>76</v>
      </c>
      <c r="C51" s="3">
        <f>569700+871540+150000+602180+600000+30000+25000+50000</f>
        <v>2898420</v>
      </c>
      <c r="D51" s="12" t="s">
        <v>114</v>
      </c>
    </row>
    <row r="52" spans="1:4" x14ac:dyDescent="0.25">
      <c r="A52" s="4" t="s">
        <v>77</v>
      </c>
      <c r="B52" s="1" t="s">
        <v>78</v>
      </c>
      <c r="C52" s="3">
        <f>784400+100000+200000+2000000+21000+50000+763315.5</f>
        <v>3918715.5</v>
      </c>
      <c r="D52" s="12" t="s">
        <v>114</v>
      </c>
    </row>
    <row r="53" spans="1:4" x14ac:dyDescent="0.25">
      <c r="A53" s="4" t="s">
        <v>79</v>
      </c>
      <c r="B53" s="1" t="s">
        <v>80</v>
      </c>
      <c r="C53" s="3">
        <f>20000+5000+250000+400000+720000+1000000+144000</f>
        <v>2539000</v>
      </c>
      <c r="D53" s="12" t="s">
        <v>114</v>
      </c>
    </row>
    <row r="54" spans="1:4" x14ac:dyDescent="0.25">
      <c r="A54" s="4" t="s">
        <v>81</v>
      </c>
      <c r="B54" s="1" t="s">
        <v>82</v>
      </c>
      <c r="C54" s="3">
        <f>210000+450690+3000000+100000</f>
        <v>3760690</v>
      </c>
      <c r="D54" s="12" t="s">
        <v>114</v>
      </c>
    </row>
    <row r="55" spans="1:4" x14ac:dyDescent="0.25">
      <c r="A55" s="4" t="s">
        <v>83</v>
      </c>
      <c r="B55" s="1" t="s">
        <v>84</v>
      </c>
      <c r="C55" s="3">
        <f>40000+170000+30000+20000+763315.5</f>
        <v>1023315.5</v>
      </c>
      <c r="D55" s="12" t="s">
        <v>114</v>
      </c>
    </row>
    <row r="56" spans="1:4" x14ac:dyDescent="0.25">
      <c r="A56" s="19">
        <v>5</v>
      </c>
      <c r="B56" s="20" t="s">
        <v>85</v>
      </c>
      <c r="C56" s="21">
        <f>+C57+C65+C68</f>
        <v>389502320.16000003</v>
      </c>
      <c r="D56" s="12" t="s">
        <v>114</v>
      </c>
    </row>
    <row r="57" spans="1:4" x14ac:dyDescent="0.25">
      <c r="A57" s="2">
        <v>5.01</v>
      </c>
      <c r="B57" s="16" t="s">
        <v>86</v>
      </c>
      <c r="C57" s="7">
        <f>+C58+C59+C60+C61+C62+C63+C64</f>
        <v>45805000</v>
      </c>
      <c r="D57" s="12" t="s">
        <v>114</v>
      </c>
    </row>
    <row r="58" spans="1:4" x14ac:dyDescent="0.25">
      <c r="A58" s="4" t="s">
        <v>87</v>
      </c>
      <c r="B58" s="1" t="s">
        <v>88</v>
      </c>
      <c r="C58" s="3">
        <f>13000000+1000000</f>
        <v>14000000</v>
      </c>
      <c r="D58" s="12" t="s">
        <v>114</v>
      </c>
    </row>
    <row r="59" spans="1:4" x14ac:dyDescent="0.25">
      <c r="A59" s="4" t="s">
        <v>89</v>
      </c>
      <c r="B59" s="1" t="s">
        <v>90</v>
      </c>
      <c r="C59" s="3">
        <v>3700000</v>
      </c>
      <c r="D59" s="12" t="s">
        <v>114</v>
      </c>
    </row>
    <row r="60" spans="1:4" x14ac:dyDescent="0.25">
      <c r="A60" s="4" t="s">
        <v>91</v>
      </c>
      <c r="B60" s="1" t="s">
        <v>92</v>
      </c>
      <c r="C60" s="3">
        <f>345000+50000+360000+6000</f>
        <v>761000</v>
      </c>
      <c r="D60" s="12" t="s">
        <v>114</v>
      </c>
    </row>
    <row r="61" spans="1:4" x14ac:dyDescent="0.25">
      <c r="A61" s="4" t="s">
        <v>93</v>
      </c>
      <c r="B61" s="1" t="s">
        <v>94</v>
      </c>
      <c r="C61" s="3">
        <f>5800000+200000+400000+100000+1495000</f>
        <v>7995000</v>
      </c>
      <c r="D61" s="12" t="s">
        <v>114</v>
      </c>
    </row>
    <row r="62" spans="1:4" x14ac:dyDescent="0.25">
      <c r="A62" s="4" t="s">
        <v>95</v>
      </c>
      <c r="B62" s="1" t="s">
        <v>96</v>
      </c>
      <c r="C62" s="3">
        <f>5385000+150000+1000000+1495000</f>
        <v>8030000</v>
      </c>
      <c r="D62" s="12" t="s">
        <v>114</v>
      </c>
    </row>
    <row r="63" spans="1:4" x14ac:dyDescent="0.25">
      <c r="A63" s="4" t="s">
        <v>97</v>
      </c>
      <c r="B63" s="1" t="s">
        <v>98</v>
      </c>
      <c r="C63" s="3">
        <v>1519000</v>
      </c>
      <c r="D63" s="12" t="s">
        <v>114</v>
      </c>
    </row>
    <row r="64" spans="1:4" x14ac:dyDescent="0.25">
      <c r="A64" s="4" t="s">
        <v>99</v>
      </c>
      <c r="B64" s="1" t="s">
        <v>100</v>
      </c>
      <c r="C64" s="3">
        <f>9000000+500000+300000</f>
        <v>9800000</v>
      </c>
      <c r="D64" s="12" t="s">
        <v>114</v>
      </c>
    </row>
    <row r="65" spans="1:4" x14ac:dyDescent="0.25">
      <c r="A65" s="2">
        <v>5.01</v>
      </c>
      <c r="B65" s="16" t="s">
        <v>86</v>
      </c>
      <c r="C65" s="7">
        <f>+C66+C67</f>
        <v>342847320.16000003</v>
      </c>
      <c r="D65" s="12" t="s">
        <v>114</v>
      </c>
    </row>
    <row r="66" spans="1:4" x14ac:dyDescent="0.25">
      <c r="A66" s="4" t="s">
        <v>111</v>
      </c>
      <c r="B66" s="13" t="s">
        <v>117</v>
      </c>
      <c r="C66" s="3">
        <f>11505823.16+299341497+25000000</f>
        <v>335847320.16000003</v>
      </c>
      <c r="D66" s="12" t="s">
        <v>114</v>
      </c>
    </row>
    <row r="67" spans="1:4" ht="16.5" x14ac:dyDescent="0.25">
      <c r="A67" s="4" t="s">
        <v>112</v>
      </c>
      <c r="B67" s="17" t="s">
        <v>118</v>
      </c>
      <c r="C67" s="3">
        <v>7000000</v>
      </c>
      <c r="D67" s="12" t="s">
        <v>114</v>
      </c>
    </row>
    <row r="68" spans="1:4" x14ac:dyDescent="0.25">
      <c r="A68" s="14" t="s">
        <v>119</v>
      </c>
      <c r="B68" s="15" t="s">
        <v>120</v>
      </c>
      <c r="C68" s="7">
        <f>+C69</f>
        <v>850000</v>
      </c>
      <c r="D68" s="12" t="s">
        <v>114</v>
      </c>
    </row>
    <row r="69" spans="1:4" x14ac:dyDescent="0.25">
      <c r="A69" s="18" t="s">
        <v>121</v>
      </c>
      <c r="B69" s="13" t="s">
        <v>122</v>
      </c>
      <c r="C69" s="3">
        <f>600000+250000</f>
        <v>850000</v>
      </c>
      <c r="D69" s="12" t="s">
        <v>114</v>
      </c>
    </row>
    <row r="70" spans="1:4" ht="18" x14ac:dyDescent="0.25">
      <c r="B70" s="22" t="s">
        <v>123</v>
      </c>
      <c r="C70" s="23">
        <f>+C56+C30+C3</f>
        <v>721603394.16000009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D19" sqref="D19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Hoja2</vt:lpstr>
      <vt:lpstr>Hoja3</vt:lpstr>
      <vt:lpstr>Hoja4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Proveduria</dc:creator>
  <cp:lastModifiedBy>Proveduria</cp:lastModifiedBy>
  <dcterms:created xsi:type="dcterms:W3CDTF">2018-01-25T16:23:07Z</dcterms:created>
  <dcterms:modified xsi:type="dcterms:W3CDTF">2018-01-29T17:03:00Z</dcterms:modified>
</cp:coreProperties>
</file>